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LindaV\Desktop\18.05.2021. FinKom\"/>
    </mc:Choice>
  </mc:AlternateContent>
  <xr:revisionPtr revIDLastSave="0" documentId="8_{13BF9012-EC91-4895-B1FD-77C991323998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Skolām" sheetId="6" r:id="rId1"/>
    <sheet name="Pirmskolām" sheetId="5" r:id="rId2"/>
  </sheets>
  <calcPr calcId="181029"/>
</workbook>
</file>

<file path=xl/calcChain.xml><?xml version="1.0" encoding="utf-8"?>
<calcChain xmlns="http://schemas.openxmlformats.org/spreadsheetml/2006/main">
  <c r="E13" i="6" l="1"/>
  <c r="E16" i="6"/>
  <c r="K26" i="5"/>
  <c r="F37" i="6"/>
  <c r="F45" i="5" s="1"/>
  <c r="E14" i="6"/>
  <c r="D38" i="5"/>
  <c r="D37" i="6"/>
  <c r="G34" i="6" l="1"/>
  <c r="G37" i="5"/>
  <c r="G18" i="6"/>
  <c r="G32" i="6"/>
  <c r="G35" i="5"/>
  <c r="E28" i="6"/>
  <c r="G30" i="6"/>
  <c r="G33" i="5"/>
  <c r="E26" i="6"/>
  <c r="G22" i="6"/>
  <c r="G21" i="5"/>
  <c r="G20" i="6"/>
  <c r="G19" i="5"/>
  <c r="G28" i="6"/>
  <c r="G16" i="6"/>
  <c r="H16" i="6" s="1"/>
  <c r="G17" i="5"/>
  <c r="E24" i="6"/>
  <c r="G26" i="6"/>
  <c r="G14" i="6"/>
  <c r="H14" i="6" s="1"/>
  <c r="G29" i="5"/>
  <c r="G15" i="5"/>
  <c r="E34" i="6"/>
  <c r="G36" i="6"/>
  <c r="G24" i="6"/>
  <c r="G13" i="5"/>
  <c r="G25" i="5"/>
  <c r="G14" i="5"/>
  <c r="E32" i="6"/>
  <c r="H32" i="6" s="1"/>
  <c r="E20" i="6"/>
  <c r="G23" i="5"/>
  <c r="G27" i="5"/>
  <c r="E30" i="6"/>
  <c r="H30" i="6" s="1"/>
  <c r="E18" i="6"/>
  <c r="H18" i="6" s="1"/>
  <c r="E36" i="6"/>
  <c r="G31" i="5"/>
  <c r="G13" i="6"/>
  <c r="H13" i="6" s="1"/>
  <c r="E22" i="6"/>
  <c r="F21" i="5"/>
  <c r="F33" i="5"/>
  <c r="F14" i="5"/>
  <c r="F37" i="5"/>
  <c r="F27" i="5"/>
  <c r="F29" i="5"/>
  <c r="F19" i="5"/>
  <c r="F23" i="5"/>
  <c r="F35" i="5"/>
  <c r="F25" i="5"/>
  <c r="F15" i="5"/>
  <c r="F13" i="5"/>
  <c r="F17" i="5"/>
  <c r="F31" i="5"/>
  <c r="H28" i="6" l="1"/>
  <c r="H36" i="6"/>
  <c r="H34" i="6"/>
  <c r="H26" i="6"/>
  <c r="H22" i="6"/>
  <c r="H20" i="6"/>
  <c r="H24" i="6"/>
  <c r="G38" i="5"/>
  <c r="E37" i="6"/>
  <c r="G37" i="6"/>
  <c r="F38" i="5"/>
  <c r="G43" i="6" l="1"/>
  <c r="E45" i="5"/>
  <c r="E13" i="5" s="1"/>
  <c r="H37" i="6"/>
  <c r="F43" i="6"/>
  <c r="E17" i="5" l="1"/>
  <c r="H17" i="5" s="1"/>
  <c r="E33" i="5"/>
  <c r="H33" i="5" s="1"/>
  <c r="E37" i="5"/>
  <c r="H37" i="5" s="1"/>
  <c r="E14" i="5"/>
  <c r="H14" i="5" s="1"/>
  <c r="E25" i="5"/>
  <c r="H25" i="5" s="1"/>
  <c r="E21" i="5"/>
  <c r="H21" i="5" s="1"/>
  <c r="E15" i="5"/>
  <c r="H15" i="5" s="1"/>
  <c r="E31" i="5"/>
  <c r="H31" i="5" s="1"/>
  <c r="E19" i="5"/>
  <c r="H19" i="5" s="1"/>
  <c r="E35" i="5"/>
  <c r="H35" i="5" s="1"/>
  <c r="E27" i="5"/>
  <c r="H27" i="5" s="1"/>
  <c r="E29" i="5"/>
  <c r="H29" i="5" s="1"/>
  <c r="E23" i="5"/>
  <c r="H23" i="5" s="1"/>
  <c r="K13" i="5"/>
  <c r="H13" i="5"/>
  <c r="K35" i="5" l="1"/>
  <c r="M35" i="5" s="1"/>
  <c r="K17" i="5"/>
  <c r="M17" i="5" s="1"/>
  <c r="K29" i="5"/>
  <c r="M29" i="5" s="1"/>
  <c r="K31" i="5"/>
  <c r="M31" i="5" s="1"/>
  <c r="K33" i="5"/>
  <c r="M33" i="5" s="1"/>
  <c r="K37" i="5"/>
  <c r="M37" i="5" s="1"/>
  <c r="K19" i="5"/>
  <c r="M19" i="5" s="1"/>
  <c r="K14" i="5"/>
  <c r="M14" i="5" s="1"/>
  <c r="K25" i="5"/>
  <c r="M25" i="5" s="1"/>
  <c r="E38" i="5"/>
  <c r="H38" i="5" s="1"/>
  <c r="H43" i="6" s="1"/>
  <c r="K23" i="5"/>
  <c r="M23" i="5" s="1"/>
  <c r="K15" i="5"/>
  <c r="M15" i="5" s="1"/>
  <c r="K27" i="5"/>
  <c r="M27" i="5" s="1"/>
  <c r="K21" i="5"/>
  <c r="M21" i="5" s="1"/>
  <c r="L35" i="5"/>
  <c r="M13" i="5"/>
  <c r="L13" i="5"/>
  <c r="L19" i="5" l="1"/>
  <c r="L33" i="5"/>
  <c r="L25" i="5"/>
  <c r="L29" i="5"/>
  <c r="L14" i="5"/>
  <c r="L17" i="5"/>
  <c r="L27" i="5"/>
  <c r="L37" i="5"/>
  <c r="L23" i="5"/>
  <c r="L31" i="5"/>
  <c r="L15" i="5"/>
  <c r="E43" i="6"/>
  <c r="K38" i="5"/>
  <c r="M38" i="5" s="1"/>
  <c r="L21" i="5"/>
  <c r="L38" i="5" l="1"/>
</calcChain>
</file>

<file path=xl/sharedStrings.xml><?xml version="1.0" encoding="utf-8"?>
<sst xmlns="http://schemas.openxmlformats.org/spreadsheetml/2006/main" count="112" uniqueCount="76">
  <si>
    <t>Madonas Valsts ģimnāzija</t>
  </si>
  <si>
    <t>Barkavas pamatskola</t>
  </si>
  <si>
    <t>Bērzaunes pamatskola</t>
  </si>
  <si>
    <t>Degumnieku pamatskola</t>
  </si>
  <si>
    <t>Dzelzavas pamatskola</t>
  </si>
  <si>
    <t>Kalsnavas pamatskola</t>
  </si>
  <si>
    <t>Kusas pamatskola</t>
  </si>
  <si>
    <t>Lazdonas pamatskola</t>
  </si>
  <si>
    <t>Liezēres pamatskola</t>
  </si>
  <si>
    <t>Praulienas pamatskola</t>
  </si>
  <si>
    <t xml:space="preserve">Vestienas pamatskola </t>
  </si>
  <si>
    <t>Kopā</t>
  </si>
  <si>
    <t>Nr.</t>
  </si>
  <si>
    <t>Izglītības iestāde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</si>
  <si>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</si>
  <si>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</si>
  <si>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</si>
  <si>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</si>
  <si>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</si>
  <si>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</si>
  <si>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</si>
  <si>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</si>
  <si>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</si>
  <si>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</si>
  <si>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</si>
  <si>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</si>
  <si>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</si>
  <si>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</si>
  <si>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</si>
  <si>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Madonas pilsēta</t>
  </si>
  <si>
    <t>Ļaudonas pagasta pārvalde</t>
  </si>
  <si>
    <t>Aronas pagasta pārvalde</t>
  </si>
  <si>
    <t>Barkavas pagasta pārvalde</t>
  </si>
  <si>
    <t>Bērzaunes pagasta pārvalde</t>
  </si>
  <si>
    <t>Dzelzavas pagasta pārvalde</t>
  </si>
  <si>
    <t>Kalsnavas pagasta pārvalde</t>
  </si>
  <si>
    <t>Lazdonas pagasta pārvalde</t>
  </si>
  <si>
    <t>Liezēres pagasta pārvalde</t>
  </si>
  <si>
    <t>Ošupes pagasta pārvalde</t>
  </si>
  <si>
    <t>Praulienas pagasta pārvalde</t>
  </si>
  <si>
    <t>Vestienas pagasta pārvalde</t>
  </si>
  <si>
    <t>Andreja Eglīša Ļaudonas vidusskola</t>
  </si>
  <si>
    <t>N.p.k.</t>
  </si>
  <si>
    <t>Madonas pilsētas pirmskolas izglītības iestāde "Kastanītis"</t>
  </si>
  <si>
    <t>Pirmskolas izglītības iestāde "Priedīte"</t>
  </si>
  <si>
    <t>Pirmskolas izglītības iestāde "Saulīte"</t>
  </si>
  <si>
    <t>Pirmskolas izglītības iestāde "Sprīdītis"</t>
  </si>
  <si>
    <t>Barkavas  pagasta pārvalde</t>
  </si>
  <si>
    <t>Pirmskolas izglītības iestāde "Vārpiņa"</t>
  </si>
  <si>
    <t xml:space="preserve">Dzelzavas pagasta pārvalde </t>
  </si>
  <si>
    <t>Pirmskolas izglītības iestāde "Rūķis"</t>
  </si>
  <si>
    <t>Pirmskolas izglītības iestāde "Lācītis Pūks"</t>
  </si>
  <si>
    <t>Pirmskolas izglītības iestāde "Brīnumdārzs"</t>
  </si>
  <si>
    <t>Pirmskolas izglītības iestāde "Pasaciņa"</t>
  </si>
  <si>
    <t>Kopā EUR</t>
  </si>
  <si>
    <t>Madonas pilsētas vidusskola</t>
  </si>
  <si>
    <t xml:space="preserve">Valsts budžeta līdzekļu sadale mācību grāmatu un mācību  līdzekļu iegādei </t>
  </si>
  <si>
    <t>pirmskolām 2021.gadam</t>
  </si>
  <si>
    <t>Izglītojamo  skaits 01.09.2020.</t>
  </si>
  <si>
    <t>Izglītojamie vecāki par 5.g.skaits uz 01.09.2020.</t>
  </si>
  <si>
    <t>10.05.2021.</t>
  </si>
  <si>
    <t xml:space="preserve">Valsts budžeta līdzekļu sadale mācību grāmatu un mācību  līdzekļu iegādei  skolām 2021.gadam </t>
  </si>
  <si>
    <t>Mācību literatūras iegādei, EUR</t>
  </si>
  <si>
    <t>Mācību līdzekļu iegādei, EUR</t>
  </si>
  <si>
    <t>Digitālo mācību līdzekļu iegādei, EUR</t>
  </si>
  <si>
    <t>Kopā, EUR</t>
  </si>
  <si>
    <t>Kopā summas (skolas+PII)</t>
  </si>
  <si>
    <t>Pārbaudei:</t>
  </si>
  <si>
    <t>Summa kopā</t>
  </si>
  <si>
    <t>Procentuāli Māc. Lit.</t>
  </si>
  <si>
    <t>Procentuāli māc. Līdz.</t>
  </si>
  <si>
    <t>Madonas novada pašvaldības domes</t>
  </si>
  <si>
    <t>18.05.2021. lēmumam Nr.208</t>
  </si>
  <si>
    <t>Pielikums</t>
  </si>
  <si>
    <t>(Prot.Nr.12, 26.p.)</t>
  </si>
  <si>
    <t>(prot.Nr.12, 26.p.)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</si>
</sst>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30" x14ac:knownFonts="1">
    <font>
      <sz val="10"/>
      <name val="Arial"/>
      <charset val="186"/>
    </font>
    <font>
      <sz val="10"/>
      <name val="Arial"/>
      <charset val="186"/>
    </font>
    <font>
      <sz val="11"/>
      <color indexed="9"/>
      <name val="Calibri"/>
      <family val="2"/>
      <charset val="186"/>
    </font>
    <font>
      <sz val="11"/>
      <color indexed="8"/>
      <name val="Calibri"/>
      <family val="2"/>
      <charset val="186"/>
    </font>
    <font>
      <b/>
      <sz val="11"/>
      <color indexed="52"/>
      <name val="Calibri"/>
      <family val="2"/>
      <charset val="186"/>
    </font>
    <font>
      <sz val="11"/>
      <color indexed="10"/>
      <name val="Calibri"/>
      <family val="2"/>
      <charset val="186"/>
    </font>
    <font>
      <sz val="11"/>
      <color indexed="62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7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0"/>
      <name val="Arial"/>
      <family val="2"/>
      <charset val="186"/>
    </font>
    <font>
      <sz val="8"/>
      <name val="Arial"/>
      <family val="2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4"/>
      <color indexed="8"/>
      <name val="Times New Roman"/>
      <family val="1"/>
      <charset val="186"/>
    </font>
    <font>
      <sz val="14"/>
      <name val="Times New Roman"/>
      <family val="1"/>
      <charset val="186"/>
    </font>
    <font>
      <sz val="12"/>
      <color rgb="FF000000"/>
      <name val="Times New Roman"/>
      <family val="1"/>
      <charset val="186"/>
    </font>
  </fonts>
  <fills count="25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0">
    <xf numFmtId="0" fontId="0" fillId="0" borderId="0"/>
    <xf numFmtId="0" fontId="2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4" fillId="12" borderId="1" applyNumberFormat="0" applyAlignment="0" applyProtection="0"/>
    <xf numFmtId="0" fontId="5" fillId="0" borderId="0" applyNumberFormat="0" applyFill="0" applyBorder="0" applyAlignment="0" applyProtection="0"/>
    <xf numFmtId="0" fontId="6" fillId="5" borderId="1" applyNumberFormat="0" applyAlignment="0" applyProtection="0"/>
    <xf numFmtId="0" fontId="7" fillId="12" borderId="2" applyNumberFormat="0" applyAlignment="0" applyProtection="0"/>
    <xf numFmtId="0" fontId="8" fillId="0" borderId="3" applyNumberFormat="0" applyFill="0" applyAlignment="0" applyProtection="0"/>
    <xf numFmtId="0" fontId="9" fillId="7" borderId="0" applyNumberFormat="0" applyBorder="0" applyAlignment="0" applyProtection="0"/>
    <xf numFmtId="0" fontId="10" fillId="14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20" borderId="4" applyNumberFormat="0" applyAlignment="0" applyProtection="0"/>
    <xf numFmtId="0" fontId="1" fillId="8" borderId="5" applyNumberFormat="0" applyFont="0" applyAlignment="0" applyProtection="0"/>
    <xf numFmtId="0" fontId="14" fillId="0" borderId="6" applyNumberFormat="0" applyFill="0" applyAlignment="0" applyProtection="0"/>
    <xf numFmtId="0" fontId="15" fillId="6" borderId="0" applyNumberFormat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/>
    <xf numFmtId="0" fontId="19" fillId="8" borderId="5" applyNumberFormat="0" applyFont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21" fillId="22" borderId="0" xfId="0" applyFont="1" applyFill="1"/>
    <xf numFmtId="0" fontId="22" fillId="21" borderId="0" xfId="0" applyFont="1" applyFill="1"/>
    <xf numFmtId="0" fontId="21" fillId="0" borderId="0" xfId="0" applyFont="1"/>
    <xf numFmtId="0" fontId="23" fillId="0" borderId="0" xfId="0" applyFont="1"/>
    <xf numFmtId="0" fontId="22" fillId="0" borderId="0" xfId="0" applyFont="1"/>
    <xf numFmtId="0" fontId="21" fillId="0" borderId="10" xfId="0" applyFont="1" applyBorder="1" applyAlignment="1">
      <alignment vertical="top"/>
    </xf>
    <xf numFmtId="0" fontId="25" fillId="0" borderId="10" xfId="0" applyFont="1" applyBorder="1" applyAlignment="1">
      <alignment vertical="top" wrapText="1"/>
    </xf>
    <xf numFmtId="0" fontId="21" fillId="22" borderId="10" xfId="0" applyFont="1" applyFill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21" fillId="23" borderId="10" xfId="0" applyFont="1" applyFill="1" applyBorder="1" applyAlignment="1">
      <alignment horizontal="center" vertical="top"/>
    </xf>
    <xf numFmtId="0" fontId="21" fillId="0" borderId="10" xfId="0" applyFont="1" applyBorder="1" applyAlignment="1">
      <alignment horizontal="center"/>
    </xf>
    <xf numFmtId="0" fontId="21" fillId="0" borderId="10" xfId="0" applyFont="1" applyBorder="1"/>
    <xf numFmtId="0" fontId="21" fillId="23" borderId="10" xfId="0" applyFont="1" applyFill="1" applyBorder="1"/>
    <xf numFmtId="0" fontId="21" fillId="0" borderId="11" xfId="0" applyFont="1" applyBorder="1" applyAlignment="1">
      <alignment horizontal="center" vertical="center"/>
    </xf>
    <xf numFmtId="0" fontId="23" fillId="0" borderId="11" xfId="0" applyFont="1" applyBorder="1"/>
    <xf numFmtId="0" fontId="21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wrapText="1"/>
    </xf>
    <xf numFmtId="1" fontId="21" fillId="0" borderId="10" xfId="0" applyNumberFormat="1" applyFont="1" applyBorder="1"/>
    <xf numFmtId="1" fontId="22" fillId="23" borderId="10" xfId="0" applyNumberFormat="1" applyFont="1" applyFill="1" applyBorder="1"/>
    <xf numFmtId="0" fontId="24" fillId="0" borderId="10" xfId="0" applyFont="1" applyBorder="1"/>
    <xf numFmtId="0" fontId="22" fillId="0" borderId="10" xfId="0" applyFont="1" applyBorder="1"/>
    <xf numFmtId="0" fontId="23" fillId="0" borderId="10" xfId="0" applyFont="1" applyBorder="1"/>
    <xf numFmtId="0" fontId="23" fillId="21" borderId="10" xfId="0" applyFont="1" applyFill="1" applyBorder="1" applyAlignment="1">
      <alignment horizontal="center" vertical="center"/>
    </xf>
    <xf numFmtId="0" fontId="22" fillId="21" borderId="10" xfId="0" applyFont="1" applyFill="1" applyBorder="1"/>
    <xf numFmtId="0" fontId="23" fillId="21" borderId="10" xfId="0" applyFont="1" applyFill="1" applyBorder="1"/>
    <xf numFmtId="0" fontId="21" fillId="0" borderId="0" xfId="0" applyFont="1" applyFill="1" applyBorder="1"/>
    <xf numFmtId="165" fontId="21" fillId="0" borderId="0" xfId="0" applyNumberFormat="1" applyFont="1"/>
    <xf numFmtId="2" fontId="21" fillId="0" borderId="0" xfId="0" applyNumberFormat="1" applyFont="1"/>
    <xf numFmtId="0" fontId="24" fillId="0" borderId="0" xfId="0" applyFont="1" applyFill="1" applyBorder="1"/>
    <xf numFmtId="2" fontId="21" fillId="0" borderId="0" xfId="0" quotePrefix="1" applyNumberFormat="1" applyFont="1"/>
    <xf numFmtId="14" fontId="21" fillId="0" borderId="0" xfId="0" applyNumberFormat="1" applyFont="1"/>
    <xf numFmtId="0" fontId="26" fillId="21" borderId="0" xfId="0" applyFont="1" applyFill="1"/>
    <xf numFmtId="0" fontId="27" fillId="21" borderId="0" xfId="0" applyFont="1" applyFill="1"/>
    <xf numFmtId="0" fontId="28" fillId="0" borderId="0" xfId="0" applyFont="1"/>
    <xf numFmtId="0" fontId="27" fillId="0" borderId="0" xfId="0" applyFont="1"/>
    <xf numFmtId="0" fontId="26" fillId="0" borderId="0" xfId="0" applyFont="1"/>
    <xf numFmtId="0" fontId="21" fillId="21" borderId="0" xfId="0" applyFont="1" applyFill="1"/>
    <xf numFmtId="0" fontId="21" fillId="0" borderId="10" xfId="0" applyFont="1" applyBorder="1" applyAlignment="1">
      <alignment horizontal="center" vertical="top"/>
    </xf>
    <xf numFmtId="0" fontId="21" fillId="0" borderId="12" xfId="0" applyFont="1" applyBorder="1" applyAlignment="1">
      <alignment horizontal="center"/>
    </xf>
    <xf numFmtId="0" fontId="21" fillId="0" borderId="12" xfId="0" applyFont="1" applyBorder="1"/>
    <xf numFmtId="0" fontId="22" fillId="0" borderId="12" xfId="0" applyFont="1" applyBorder="1"/>
    <xf numFmtId="1" fontId="22" fillId="0" borderId="10" xfId="0" applyNumberFormat="1" applyFont="1" applyBorder="1"/>
    <xf numFmtId="0" fontId="22" fillId="0" borderId="0" xfId="0" applyFont="1" applyBorder="1"/>
    <xf numFmtId="0" fontId="21" fillId="0" borderId="0" xfId="0" applyFont="1" applyBorder="1"/>
    <xf numFmtId="164" fontId="21" fillId="0" borderId="0" xfId="0" applyNumberFormat="1" applyFont="1"/>
    <xf numFmtId="1" fontId="22" fillId="0" borderId="13" xfId="0" applyNumberFormat="1" applyFont="1" applyFill="1" applyBorder="1"/>
    <xf numFmtId="1" fontId="21" fillId="0" borderId="0" xfId="0" applyNumberFormat="1" applyFont="1" applyFill="1" applyBorder="1"/>
    <xf numFmtId="1" fontId="21" fillId="0" borderId="0" xfId="0" applyNumberFormat="1" applyFont="1"/>
    <xf numFmtId="14" fontId="21" fillId="0" borderId="0" xfId="0" applyNumberFormat="1" applyFont="1" applyAlignment="1">
      <alignment horizontal="left"/>
    </xf>
    <xf numFmtId="0" fontId="21" fillId="0" borderId="10" xfId="37" applyFont="1" applyBorder="1"/>
    <xf numFmtId="1" fontId="21" fillId="0" borderId="10" xfId="37" applyNumberFormat="1" applyFont="1" applyBorder="1"/>
    <xf numFmtId="0" fontId="22" fillId="0" borderId="10" xfId="37" applyFont="1" applyBorder="1"/>
    <xf numFmtId="0" fontId="24" fillId="0" borderId="10" xfId="0" applyFont="1" applyBorder="1" applyAlignment="1">
      <alignment horizontal="center" vertical="top" wrapText="1"/>
    </xf>
    <xf numFmtId="1" fontId="21" fillId="24" borderId="0" xfId="0" applyNumberFormat="1" applyFont="1" applyFill="1"/>
    <xf numFmtId="9" fontId="21" fillId="0" borderId="0" xfId="0" applyNumberFormat="1" applyFont="1"/>
    <xf numFmtId="0" fontId="21" fillId="0" borderId="0" xfId="0" applyFont="1" applyAlignment="1">
      <alignment wrapText="1"/>
    </xf>
    <xf numFmtId="9" fontId="21" fillId="0" borderId="0" xfId="39" applyFont="1"/>
    <xf numFmtId="0" fontId="21" fillId="0" borderId="10" xfId="37" applyFont="1" applyFill="1" applyBorder="1"/>
    <xf numFmtId="0" fontId="29" fillId="0" borderId="0" xfId="0" applyFont="1" applyAlignment="1">
      <alignment horizontal="right" vertical="center"/>
    </xf>
    <xf numFmtId="0" fontId="29" fillId="0" borderId="0" xfId="0" applyFont="1"/>
  </cellXfs>
  <cellStyles count="40">
    <cellStyle name="1. izcēlums" xfId="1" xr:uid="{00000000-0005-0000-0000-000000000000}"/>
    <cellStyle name="20% no 1. izcēluma" xfId="2" xr:uid="{00000000-0005-0000-0000-000001000000}"/>
    <cellStyle name="20% no 2. izcēluma" xfId="3" xr:uid="{00000000-0005-0000-0000-000002000000}"/>
    <cellStyle name="20% no 3. izcēluma" xfId="4" xr:uid="{00000000-0005-0000-0000-000003000000}"/>
    <cellStyle name="20% no 4. izcēluma" xfId="5" xr:uid="{00000000-0005-0000-0000-000004000000}"/>
    <cellStyle name="20% no 5. izcēluma" xfId="6" xr:uid="{00000000-0005-0000-0000-000005000000}"/>
    <cellStyle name="20% no 6. izcēluma" xfId="7" xr:uid="{00000000-0005-0000-0000-000006000000}"/>
    <cellStyle name="40% no 1. izcēluma" xfId="8" xr:uid="{00000000-0005-0000-0000-000007000000}"/>
    <cellStyle name="40% no 2. izcēluma" xfId="9" xr:uid="{00000000-0005-0000-0000-000008000000}"/>
    <cellStyle name="40% no 3. izcēluma" xfId="10" xr:uid="{00000000-0005-0000-0000-000009000000}"/>
    <cellStyle name="40% no 4. izcēluma" xfId="11" xr:uid="{00000000-0005-0000-0000-00000A000000}"/>
    <cellStyle name="40% no 5. izcēluma" xfId="12" xr:uid="{00000000-0005-0000-0000-00000B000000}"/>
    <cellStyle name="40% no 6. izcēluma" xfId="13" xr:uid="{00000000-0005-0000-0000-00000C000000}"/>
    <cellStyle name="60% no 1. izcēluma" xfId="14" xr:uid="{00000000-0005-0000-0000-00000D000000}"/>
    <cellStyle name="60% no 2. izcēluma" xfId="15" xr:uid="{00000000-0005-0000-0000-00000E000000}"/>
    <cellStyle name="60% no 3. izcēluma" xfId="16" xr:uid="{00000000-0005-0000-0000-00000F000000}"/>
    <cellStyle name="60% no 4. izcēluma" xfId="17" xr:uid="{00000000-0005-0000-0000-000010000000}"/>
    <cellStyle name="60% no 5. izcēluma" xfId="18" xr:uid="{00000000-0005-0000-0000-000011000000}"/>
    <cellStyle name="60% no 6. izcēluma" xfId="19" xr:uid="{00000000-0005-0000-0000-000012000000}"/>
    <cellStyle name="Aprēķināšana" xfId="20" builtinId="22" customBuiltin="1"/>
    <cellStyle name="Brīdinājuma teksts" xfId="21" builtinId="11" customBuiltin="1"/>
    <cellStyle name="Ievade" xfId="22" builtinId="20" customBuiltin="1"/>
    <cellStyle name="Izvade" xfId="23" builtinId="21" customBuiltin="1"/>
    <cellStyle name="Kopsumma" xfId="24" builtinId="25" customBuiltin="1"/>
    <cellStyle name="Labs" xfId="25" builtinId="26" customBuiltin="1"/>
    <cellStyle name="Neitrāls" xfId="26" builtinId="28" customBuiltin="1"/>
    <cellStyle name="Nosaukums" xfId="27" builtinId="15" customBuiltin="1"/>
    <cellStyle name="Parasts" xfId="0" builtinId="0"/>
    <cellStyle name="Parasts 2" xfId="37" xr:uid="{00000000-0005-0000-0000-00001C000000}"/>
    <cellStyle name="Paskaidrojošs teksts" xfId="28" builtinId="53" customBuiltin="1"/>
    <cellStyle name="Pārbaudes šūna" xfId="29" builtinId="23" customBuiltin="1"/>
    <cellStyle name="Piezīme" xfId="30" builtinId="10" customBuiltin="1"/>
    <cellStyle name="Piezīme 2" xfId="38" xr:uid="{00000000-0005-0000-0000-000020000000}"/>
    <cellStyle name="Procenti" xfId="39" builtinId="5"/>
    <cellStyle name="Saistītā šūna" xfId="31" xr:uid="{00000000-0005-0000-0000-000022000000}"/>
    <cellStyle name="Slikts" xfId="32" builtinId="27" customBuiltin="1"/>
    <cellStyle name="Virsraksts 1" xfId="33" builtinId="16" customBuiltin="1"/>
    <cellStyle name="Virsraksts 2" xfId="34" builtinId="17" customBuiltin="1"/>
    <cellStyle name="Virsraksts 3" xfId="35" builtinId="18" customBuiltin="1"/>
    <cellStyle name="Virsraksts 4" xfId="36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342900</xdr:colOff>
      <xdr:row>41</xdr:row>
      <xdr:rowOff>95250</xdr:rowOff>
    </xdr:from>
    <xdr:to>
      <xdr:col>21</xdr:col>
      <xdr:colOff>438150</xdr:colOff>
      <xdr:row>42</xdr:row>
      <xdr:rowOff>47625</xdr:rowOff>
    </xdr:to>
    <xdr:sp macro="" textlink="">
      <xdr:nvSpPr>
        <xdr:cNvPr id="2" name="Taisnstūris 1">
          <a:extLst>
            <a:ext uri="{FF2B5EF4-FFF2-40B4-BE49-F238E27FC236}">
              <a16:creationId xmlns:a16="http://schemas.microsoft.com/office/drawing/2014/main" id="{845C8235-057D-40F3-9D0A-95AB0211169F}"/>
            </a:ext>
          </a:extLst>
        </xdr:cNvPr>
        <xdr:cNvSpPr/>
      </xdr:nvSpPr>
      <xdr:spPr>
        <a:xfrm>
          <a:off x="10858500" y="8810625"/>
          <a:ext cx="1314450" cy="15240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lv-LV"/>
        </a:p>
      </xdr:txBody>
    </xdr:sp>
    <xdr:clientData/>
  </xdr:twoCellAnchor>
  <xdr:twoCellAnchor>
    <xdr:from>
      <xdr:col>19</xdr:col>
      <xdr:colOff>342900</xdr:colOff>
      <xdr:row>41</xdr:row>
      <xdr:rowOff>95250</xdr:rowOff>
    </xdr:from>
    <xdr:to>
      <xdr:col>21</xdr:col>
      <xdr:colOff>438150</xdr:colOff>
      <xdr:row>42</xdr:row>
      <xdr:rowOff>47625</xdr:rowOff>
    </xdr:to>
    <xdr:sp macro="" textlink="">
      <xdr:nvSpPr>
        <xdr:cNvPr id="5" name="Taisnstūris 4">
          <a:extLst>
            <a:ext uri="{FF2B5EF4-FFF2-40B4-BE49-F238E27FC236}">
              <a16:creationId xmlns:a16="http://schemas.microsoft.com/office/drawing/2014/main" id="{53D6B8E5-B3AA-401D-A61F-BD06A72EC7EC}"/>
            </a:ext>
          </a:extLst>
        </xdr:cNvPr>
        <xdr:cNvSpPr/>
      </xdr:nvSpPr>
      <xdr:spPr>
        <a:xfrm>
          <a:off x="10858500" y="8810625"/>
          <a:ext cx="1314450" cy="15240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lv-LV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285750</xdr:colOff>
      <xdr:row>38</xdr:row>
      <xdr:rowOff>57150</xdr:rowOff>
    </xdr:from>
    <xdr:to>
      <xdr:col>25</xdr:col>
      <xdr:colOff>375558</xdr:colOff>
      <xdr:row>39</xdr:row>
      <xdr:rowOff>5442</xdr:rowOff>
    </xdr:to>
    <xdr:sp macro="" textlink="">
      <xdr:nvSpPr>
        <xdr:cNvPr id="5" name="Taisnstūris 4">
          <a:extLst>
            <a:ext uri="{FF2B5EF4-FFF2-40B4-BE49-F238E27FC236}">
              <a16:creationId xmlns:a16="http://schemas.microsoft.com/office/drawing/2014/main" id="{05F07114-AD6D-43E8-8AE8-33B83D150C42}"/>
            </a:ext>
          </a:extLst>
        </xdr:cNvPr>
        <xdr:cNvSpPr/>
      </xdr:nvSpPr>
      <xdr:spPr>
        <a:xfrm>
          <a:off x="10858500" y="8810625"/>
          <a:ext cx="1314450" cy="15240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lv-LV"/>
        </a:p>
      </xdr:txBody>
    </xdr:sp>
    <xdr:clientData/>
  </xdr:two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I45"/>
  <sheetViews>
    <sheetView workbookViewId="0">
      <selection activeCell="K8" sqref="K8"/>
    </sheetView>
  </sheetViews>
  <sheetFormatPr defaultRowHeight="15.75" x14ac:dyDescent="0.25"/>
  <cols>
    <col min="1" max="1" width="9.140625" style="3"/>
    <col min="2" max="2" width="6.140625" style="3" customWidth="1"/>
    <col min="3" max="3" width="33.7109375" style="3" customWidth="1"/>
    <col min="4" max="4" width="13.28515625" style="3" customWidth="1"/>
    <col min="5" max="5" width="10.85546875" style="3" customWidth="1"/>
    <col min="6" max="6" width="19.42578125" style="3" customWidth="1"/>
    <col min="7" max="7" width="15" style="3" customWidth="1"/>
    <col min="8" max="8" width="11.5703125" style="3" customWidth="1"/>
    <col min="9" max="9" width="9.140625" style="3" customWidth="1"/>
    <col min="10" max="10" width="9.140625" style="3"/>
    <col min="11" max="11" width="12.42578125" style="3" customWidth="1"/>
    <col min="12" max="16384" width="9.140625" style="3"/>
  </cols>
  <sheetData>
    <row r="2" spans="2:8" x14ac:dyDescent="0.25">
      <c r="F2" s="59" t="s">
        <v>73</v>
      </c>
    </row>
    <row r="3" spans="2:8" x14ac:dyDescent="0.25">
      <c r="F3" s="59" t="s">
        <v>71</v>
      </c>
    </row>
    <row r="4" spans="2:8" x14ac:dyDescent="0.25">
      <c r="F4" s="59" t="s">
        <v>72</v>
      </c>
    </row>
    <row r="5" spans="2:8" x14ac:dyDescent="0.25">
      <c r="F5" s="60" t="s">
        <v>74</v>
      </c>
    </row>
    <row r="7" spans="2:8" s="1" customFormat="1" x14ac:dyDescent="0.25"/>
    <row r="8" spans="2:8" ht="18.75" x14ac:dyDescent="0.3">
      <c r="B8" s="32" t="s">
        <v>61</v>
      </c>
      <c r="C8" s="2"/>
      <c r="D8" s="2"/>
      <c r="E8" s="2"/>
      <c r="F8" s="2"/>
      <c r="G8" s="2"/>
      <c r="H8" s="37"/>
    </row>
    <row r="9" spans="2:8" x14ac:dyDescent="0.25">
      <c r="C9" s="4"/>
    </row>
    <row r="10" spans="2:8" x14ac:dyDescent="0.25">
      <c r="C10" s="4"/>
      <c r="E10" s="55"/>
      <c r="F10" s="55"/>
    </row>
    <row r="11" spans="2:8" ht="48.75" customHeight="1" x14ac:dyDescent="0.25">
      <c r="B11" s="38" t="s">
        <v>12</v>
      </c>
      <c r="C11" s="38" t="s">
        <v>13</v>
      </c>
      <c r="D11" s="9" t="s">
        <v>58</v>
      </c>
      <c r="E11" s="8" t="s">
        <v>62</v>
      </c>
      <c r="F11" s="9" t="s">
        <v>63</v>
      </c>
      <c r="G11" s="9" t="s">
        <v>64</v>
      </c>
      <c r="H11" s="10" t="s">
        <v>65</v>
      </c>
    </row>
    <row r="12" spans="2:8" x14ac:dyDescent="0.25">
      <c r="B12" s="11"/>
      <c r="C12" s="21" t="s">
        <v>29</v>
      </c>
      <c r="D12" s="18"/>
      <c r="E12" s="18"/>
      <c r="F12" s="18"/>
      <c r="G12" s="18"/>
      <c r="H12" s="19"/>
    </row>
    <row r="13" spans="2:8" x14ac:dyDescent="0.25">
      <c r="B13" s="39" t="s">
        <v>14</v>
      </c>
      <c r="C13" s="40" t="s">
        <v>0</v>
      </c>
      <c r="D13" s="50">
        <v>265</v>
      </c>
      <c r="E13" s="18">
        <f>ROUND(48079/$D$43*D13*0.5,0)</f>
        <v>2390</v>
      </c>
      <c r="F13" s="18">
        <v>2390</v>
      </c>
      <c r="G13" s="18">
        <f>11471/$D$43*D13</f>
        <v>1140.21567891973</v>
      </c>
      <c r="H13" s="19">
        <f>SUM(E13:G13)</f>
        <v>5920.2156789197297</v>
      </c>
    </row>
    <row r="14" spans="2:8" x14ac:dyDescent="0.25">
      <c r="B14" s="39" t="s">
        <v>15</v>
      </c>
      <c r="C14" s="40" t="s">
        <v>55</v>
      </c>
      <c r="D14" s="50">
        <v>976</v>
      </c>
      <c r="E14" s="18">
        <f t="shared" ref="E14:E34" si="0">ROUND(48079/$D$43*D14*0.5,0)</f>
        <v>8801</v>
      </c>
      <c r="F14" s="18">
        <v>8801</v>
      </c>
      <c r="G14" s="18">
        <f t="shared" ref="G14:G36" si="1">11471/$D$43*D14</f>
        <v>4199.4358589647418</v>
      </c>
      <c r="H14" s="19">
        <f t="shared" ref="H14:H37" si="2">SUM(E14:G14)</f>
        <v>21801.435858964742</v>
      </c>
    </row>
    <row r="15" spans="2:8" x14ac:dyDescent="0.25">
      <c r="B15" s="39"/>
      <c r="C15" s="41" t="s">
        <v>30</v>
      </c>
      <c r="D15" s="50"/>
      <c r="E15" s="18"/>
      <c r="F15" s="18"/>
      <c r="G15" s="18"/>
      <c r="H15" s="19"/>
    </row>
    <row r="16" spans="2:8" x14ac:dyDescent="0.25">
      <c r="B16" s="39" t="s">
        <v>16</v>
      </c>
      <c r="C16" s="40" t="s">
        <v>41</v>
      </c>
      <c r="D16" s="50">
        <v>158</v>
      </c>
      <c r="E16" s="18">
        <f t="shared" si="0"/>
        <v>1425</v>
      </c>
      <c r="F16" s="18">
        <v>1425</v>
      </c>
      <c r="G16" s="18">
        <f t="shared" si="1"/>
        <v>679.82670667666923</v>
      </c>
      <c r="H16" s="19">
        <f t="shared" si="2"/>
        <v>3529.8267066766693</v>
      </c>
    </row>
    <row r="17" spans="2:8" x14ac:dyDescent="0.25">
      <c r="B17" s="39"/>
      <c r="C17" s="41" t="s">
        <v>31</v>
      </c>
      <c r="D17" s="50"/>
      <c r="E17" s="18"/>
      <c r="F17" s="18"/>
      <c r="G17" s="18"/>
      <c r="H17" s="19"/>
    </row>
    <row r="18" spans="2:8" x14ac:dyDescent="0.25">
      <c r="B18" s="39" t="s">
        <v>17</v>
      </c>
      <c r="C18" s="40" t="s">
        <v>6</v>
      </c>
      <c r="D18" s="50">
        <v>66</v>
      </c>
      <c r="E18" s="18">
        <f t="shared" si="0"/>
        <v>595</v>
      </c>
      <c r="F18" s="18">
        <v>595</v>
      </c>
      <c r="G18" s="18">
        <f t="shared" si="1"/>
        <v>283.97824456114029</v>
      </c>
      <c r="H18" s="19">
        <f t="shared" si="2"/>
        <v>1473.9782445611404</v>
      </c>
    </row>
    <row r="19" spans="2:8" x14ac:dyDescent="0.25">
      <c r="B19" s="39"/>
      <c r="C19" s="41" t="s">
        <v>32</v>
      </c>
      <c r="D19" s="50"/>
      <c r="E19" s="18"/>
      <c r="F19" s="18"/>
      <c r="G19" s="18"/>
      <c r="H19" s="19"/>
    </row>
    <row r="20" spans="2:8" x14ac:dyDescent="0.25">
      <c r="B20" s="39" t="s">
        <v>18</v>
      </c>
      <c r="C20" s="40" t="s">
        <v>1</v>
      </c>
      <c r="D20" s="50">
        <v>97</v>
      </c>
      <c r="E20" s="18">
        <f t="shared" si="0"/>
        <v>875</v>
      </c>
      <c r="F20" s="18">
        <v>875</v>
      </c>
      <c r="G20" s="18">
        <f t="shared" si="1"/>
        <v>417.36196549137287</v>
      </c>
      <c r="H20" s="19">
        <f t="shared" si="2"/>
        <v>2167.3619654913728</v>
      </c>
    </row>
    <row r="21" spans="2:8" x14ac:dyDescent="0.25">
      <c r="B21" s="39"/>
      <c r="C21" s="41" t="s">
        <v>33</v>
      </c>
      <c r="D21" s="50"/>
      <c r="E21" s="18"/>
      <c r="F21" s="18"/>
      <c r="G21" s="18"/>
      <c r="H21" s="19"/>
    </row>
    <row r="22" spans="2:8" x14ac:dyDescent="0.25">
      <c r="B22" s="39" t="s">
        <v>19</v>
      </c>
      <c r="C22" s="40" t="s">
        <v>2</v>
      </c>
      <c r="D22" s="50">
        <v>94</v>
      </c>
      <c r="E22" s="18">
        <f t="shared" si="0"/>
        <v>848</v>
      </c>
      <c r="F22" s="18">
        <v>848</v>
      </c>
      <c r="G22" s="18">
        <f t="shared" si="1"/>
        <v>404.4538634658665</v>
      </c>
      <c r="H22" s="19">
        <f t="shared" si="2"/>
        <v>2100.4538634658666</v>
      </c>
    </row>
    <row r="23" spans="2:8" x14ac:dyDescent="0.25">
      <c r="B23" s="39"/>
      <c r="C23" s="41" t="s">
        <v>34</v>
      </c>
      <c r="D23" s="50"/>
      <c r="E23" s="18"/>
      <c r="F23" s="18"/>
      <c r="G23" s="18"/>
      <c r="H23" s="19"/>
    </row>
    <row r="24" spans="2:8" x14ac:dyDescent="0.25">
      <c r="B24" s="39" t="s">
        <v>20</v>
      </c>
      <c r="C24" s="40" t="s">
        <v>4</v>
      </c>
      <c r="D24" s="50">
        <v>78</v>
      </c>
      <c r="E24" s="18">
        <f t="shared" si="0"/>
        <v>703</v>
      </c>
      <c r="F24" s="18">
        <v>703</v>
      </c>
      <c r="G24" s="18">
        <f t="shared" si="1"/>
        <v>335.61065266316581</v>
      </c>
      <c r="H24" s="19">
        <f t="shared" si="2"/>
        <v>1741.6106526631659</v>
      </c>
    </row>
    <row r="25" spans="2:8" x14ac:dyDescent="0.25">
      <c r="B25" s="39"/>
      <c r="C25" s="41" t="s">
        <v>35</v>
      </c>
      <c r="D25" s="51"/>
      <c r="E25" s="18"/>
      <c r="F25" s="18"/>
      <c r="G25" s="18"/>
      <c r="H25" s="19"/>
    </row>
    <row r="26" spans="2:8" x14ac:dyDescent="0.25">
      <c r="B26" s="39" t="s">
        <v>21</v>
      </c>
      <c r="C26" s="40" t="s">
        <v>5</v>
      </c>
      <c r="D26" s="50">
        <v>101</v>
      </c>
      <c r="E26" s="18">
        <f t="shared" si="0"/>
        <v>911</v>
      </c>
      <c r="F26" s="18">
        <v>911</v>
      </c>
      <c r="G26" s="18">
        <f t="shared" si="1"/>
        <v>434.57276819204804</v>
      </c>
      <c r="H26" s="19">
        <f t="shared" si="2"/>
        <v>2256.572768192048</v>
      </c>
    </row>
    <row r="27" spans="2:8" x14ac:dyDescent="0.25">
      <c r="B27" s="39"/>
      <c r="C27" s="41" t="s">
        <v>36</v>
      </c>
      <c r="D27" s="50"/>
      <c r="E27" s="18"/>
      <c r="F27" s="18"/>
      <c r="G27" s="18"/>
      <c r="H27" s="19"/>
    </row>
    <row r="28" spans="2:8" x14ac:dyDescent="0.25">
      <c r="B28" s="39" t="s">
        <v>22</v>
      </c>
      <c r="C28" s="40" t="s">
        <v>7</v>
      </c>
      <c r="D28" s="50">
        <v>50</v>
      </c>
      <c r="E28" s="18">
        <f t="shared" si="0"/>
        <v>451</v>
      </c>
      <c r="F28" s="18">
        <v>451</v>
      </c>
      <c r="G28" s="18">
        <f t="shared" si="1"/>
        <v>215.13503375843962</v>
      </c>
      <c r="H28" s="19">
        <f t="shared" si="2"/>
        <v>1117.1350337584397</v>
      </c>
    </row>
    <row r="29" spans="2:8" x14ac:dyDescent="0.25">
      <c r="B29" s="39"/>
      <c r="C29" s="41" t="s">
        <v>37</v>
      </c>
      <c r="D29" s="50"/>
      <c r="E29" s="18"/>
      <c r="F29" s="18"/>
      <c r="G29" s="18"/>
      <c r="H29" s="19"/>
    </row>
    <row r="30" spans="2:8" x14ac:dyDescent="0.25">
      <c r="B30" s="39" t="s">
        <v>23</v>
      </c>
      <c r="C30" s="40" t="s">
        <v>8</v>
      </c>
      <c r="D30" s="50">
        <v>64</v>
      </c>
      <c r="E30" s="18">
        <f t="shared" si="0"/>
        <v>577</v>
      </c>
      <c r="F30" s="18">
        <v>577</v>
      </c>
      <c r="G30" s="18">
        <f t="shared" si="1"/>
        <v>275.37284321080273</v>
      </c>
      <c r="H30" s="19">
        <f t="shared" si="2"/>
        <v>1429.3728432108028</v>
      </c>
    </row>
    <row r="31" spans="2:8" x14ac:dyDescent="0.25">
      <c r="B31" s="39"/>
      <c r="C31" s="41" t="s">
        <v>38</v>
      </c>
      <c r="D31" s="50"/>
      <c r="E31" s="18"/>
      <c r="F31" s="18"/>
      <c r="G31" s="18"/>
      <c r="H31" s="19"/>
    </row>
    <row r="32" spans="2:8" x14ac:dyDescent="0.25">
      <c r="B32" s="39" t="s">
        <v>25</v>
      </c>
      <c r="C32" s="40" t="s">
        <v>3</v>
      </c>
      <c r="D32" s="50">
        <v>61</v>
      </c>
      <c r="E32" s="18">
        <f t="shared" si="0"/>
        <v>550</v>
      </c>
      <c r="F32" s="18">
        <v>550</v>
      </c>
      <c r="G32" s="18">
        <f t="shared" si="1"/>
        <v>262.46474118529636</v>
      </c>
      <c r="H32" s="19">
        <f t="shared" si="2"/>
        <v>1362.4647411852964</v>
      </c>
    </row>
    <row r="33" spans="2:9" x14ac:dyDescent="0.25">
      <c r="B33" s="39"/>
      <c r="C33" s="41" t="s">
        <v>39</v>
      </c>
      <c r="D33" s="50"/>
      <c r="E33" s="18"/>
      <c r="F33" s="18"/>
      <c r="G33" s="18"/>
      <c r="H33" s="19"/>
    </row>
    <row r="34" spans="2:9" x14ac:dyDescent="0.25">
      <c r="B34" s="39" t="s">
        <v>26</v>
      </c>
      <c r="C34" s="40" t="s">
        <v>9</v>
      </c>
      <c r="D34" s="50">
        <v>95</v>
      </c>
      <c r="E34" s="18">
        <f t="shared" si="0"/>
        <v>857</v>
      </c>
      <c r="F34" s="18">
        <v>857</v>
      </c>
      <c r="G34" s="18">
        <f t="shared" si="1"/>
        <v>408.75656414103531</v>
      </c>
      <c r="H34" s="19">
        <f t="shared" si="2"/>
        <v>2122.7565641410351</v>
      </c>
    </row>
    <row r="35" spans="2:9" x14ac:dyDescent="0.25">
      <c r="B35" s="39"/>
      <c r="C35" s="41" t="s">
        <v>40</v>
      </c>
      <c r="D35" s="50"/>
      <c r="E35" s="18"/>
      <c r="F35" s="18"/>
      <c r="G35" s="18"/>
      <c r="H35" s="19"/>
    </row>
    <row r="36" spans="2:9" x14ac:dyDescent="0.25">
      <c r="B36" s="39" t="s">
        <v>27</v>
      </c>
      <c r="C36" s="40" t="s">
        <v>10</v>
      </c>
      <c r="D36" s="50">
        <v>36</v>
      </c>
      <c r="E36" s="18">
        <f>ROUND(48079/$D$43*D36*0.5,0)</f>
        <v>325</v>
      </c>
      <c r="F36" s="18">
        <v>325</v>
      </c>
      <c r="G36" s="18">
        <f t="shared" si="1"/>
        <v>154.89722430607654</v>
      </c>
      <c r="H36" s="19">
        <f t="shared" si="2"/>
        <v>804.89722430607651</v>
      </c>
    </row>
    <row r="37" spans="2:9" x14ac:dyDescent="0.25">
      <c r="B37" s="11"/>
      <c r="C37" s="41" t="s">
        <v>11</v>
      </c>
      <c r="D37" s="52">
        <f>SUM(D13:D36)</f>
        <v>2141</v>
      </c>
      <c r="E37" s="42">
        <f t="shared" ref="E37:F37" si="3">SUM(E13:E36)</f>
        <v>19308</v>
      </c>
      <c r="F37" s="42">
        <f t="shared" si="3"/>
        <v>19308</v>
      </c>
      <c r="G37" s="42">
        <f>ROUND(SUM(G13:G36),0)</f>
        <v>9212</v>
      </c>
      <c r="H37" s="19">
        <f t="shared" si="2"/>
        <v>47828</v>
      </c>
      <c r="I37" s="43"/>
    </row>
    <row r="38" spans="2:9" x14ac:dyDescent="0.25">
      <c r="B38" s="44"/>
      <c r="C38" s="26"/>
      <c r="D38" s="45"/>
      <c r="E38" s="27"/>
      <c r="F38" s="27"/>
      <c r="G38" s="27"/>
      <c r="H38" s="46"/>
    </row>
    <row r="39" spans="2:9" x14ac:dyDescent="0.25">
      <c r="C39" s="26"/>
      <c r="H39" s="47"/>
    </row>
    <row r="40" spans="2:9" x14ac:dyDescent="0.25">
      <c r="C40" s="3" t="s">
        <v>60</v>
      </c>
      <c r="H40" s="48"/>
    </row>
    <row r="41" spans="2:9" ht="18" customHeight="1" x14ac:dyDescent="0.25">
      <c r="C41" s="26"/>
      <c r="E41" s="27"/>
      <c r="F41" s="28"/>
      <c r="G41" s="28"/>
      <c r="H41" s="28"/>
    </row>
    <row r="42" spans="2:9" x14ac:dyDescent="0.25">
      <c r="C42" s="5"/>
      <c r="E42" s="5"/>
      <c r="F42" s="5"/>
      <c r="G42" s="5"/>
    </row>
    <row r="43" spans="2:9" x14ac:dyDescent="0.25">
      <c r="C43" s="49" t="s">
        <v>66</v>
      </c>
      <c r="D43" s="48">
        <v>2666</v>
      </c>
      <c r="E43" s="54">
        <f>E37+Pirmskolām!E38</f>
        <v>23090</v>
      </c>
      <c r="F43" s="54">
        <f>F37+Pirmskolām!F38</f>
        <v>24989</v>
      </c>
      <c r="G43" s="54">
        <f>G37+Pirmskolām!G38</f>
        <v>11471</v>
      </c>
      <c r="H43" s="48">
        <f>H37+Pirmskolām!H38</f>
        <v>59550</v>
      </c>
    </row>
    <row r="45" spans="2:9" x14ac:dyDescent="0.25">
      <c r="C45" s="49"/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scale="7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45"/>
  <sheetViews>
    <sheetView tabSelected="1" zoomScale="98" zoomScaleNormal="98" workbookViewId="0">
      <selection activeCell="G6" sqref="G6"/>
    </sheetView>
  </sheetViews>
  <sheetFormatPr defaultRowHeight="15.75" outlineLevelCol="1" x14ac:dyDescent="0.25"/>
  <cols>
    <col min="1" max="1" width="13.28515625" style="3" customWidth="1"/>
    <col min="2" max="2" width="5.85546875" style="3" customWidth="1"/>
    <col min="3" max="3" width="37.42578125" style="3" customWidth="1"/>
    <col min="4" max="4" width="16.85546875" style="3" customWidth="1"/>
    <col min="5" max="5" width="17.42578125" style="3" customWidth="1"/>
    <col min="6" max="6" width="17.7109375" style="3" customWidth="1"/>
    <col min="7" max="7" width="15.5703125" style="3" customWidth="1"/>
    <col min="8" max="8" width="13.140625" style="3" customWidth="1"/>
    <col min="9" max="9" width="9.140625" style="3"/>
    <col min="10" max="10" width="9.140625" style="3" hidden="1" customWidth="1" outlineLevel="1"/>
    <col min="11" max="11" width="13.28515625" style="3" hidden="1" customWidth="1" outlineLevel="1"/>
    <col min="12" max="12" width="13.5703125" style="3" hidden="1" customWidth="1" outlineLevel="1"/>
    <col min="13" max="13" width="12.28515625" style="3" hidden="1" customWidth="1" outlineLevel="1"/>
    <col min="14" max="14" width="9.140625" style="3" collapsed="1"/>
    <col min="15" max="16384" width="9.140625" style="3"/>
  </cols>
  <sheetData>
    <row r="1" spans="1:13" x14ac:dyDescent="0.25">
      <c r="F1" s="59" t="s">
        <v>73</v>
      </c>
    </row>
    <row r="2" spans="1:13" x14ac:dyDescent="0.25">
      <c r="F2" s="59" t="s">
        <v>71</v>
      </c>
    </row>
    <row r="3" spans="1:13" x14ac:dyDescent="0.25">
      <c r="F3" s="59" t="s">
        <v>72</v>
      </c>
    </row>
    <row r="4" spans="1:13" x14ac:dyDescent="0.25">
      <c r="F4" s="3" t="s">
        <v>75</v>
      </c>
    </row>
    <row r="6" spans="1:13" s="1" customFormat="1" x14ac:dyDescent="0.25"/>
    <row r="7" spans="1:13" ht="18.75" x14ac:dyDescent="0.3">
      <c r="A7" s="2"/>
      <c r="B7" s="32" t="s">
        <v>56</v>
      </c>
      <c r="C7" s="33"/>
      <c r="D7" s="33"/>
      <c r="E7" s="33"/>
      <c r="F7" s="34"/>
      <c r="G7" s="34"/>
    </row>
    <row r="8" spans="1:13" ht="2.25" customHeight="1" x14ac:dyDescent="0.3">
      <c r="B8" s="35"/>
      <c r="C8" s="35"/>
      <c r="D8" s="35"/>
      <c r="E8" s="35"/>
      <c r="F8" s="34"/>
      <c r="G8" s="34"/>
    </row>
    <row r="9" spans="1:13" ht="18.75" x14ac:dyDescent="0.3">
      <c r="B9" s="36" t="s">
        <v>57</v>
      </c>
      <c r="C9" s="36"/>
      <c r="D9" s="34"/>
      <c r="E9" s="34"/>
      <c r="F9" s="34"/>
      <c r="G9" s="34"/>
    </row>
    <row r="10" spans="1:13" x14ac:dyDescent="0.25">
      <c r="C10" s="5"/>
      <c r="E10" s="55"/>
      <c r="F10" s="55"/>
      <c r="J10" s="3" t="s">
        <v>67</v>
      </c>
    </row>
    <row r="11" spans="1:13" ht="48.75" customHeight="1" x14ac:dyDescent="0.25">
      <c r="B11" s="6" t="s">
        <v>42</v>
      </c>
      <c r="C11" s="53" t="s">
        <v>13</v>
      </c>
      <c r="D11" s="7" t="s">
        <v>59</v>
      </c>
      <c r="E11" s="8" t="s">
        <v>62</v>
      </c>
      <c r="F11" s="9" t="s">
        <v>63</v>
      </c>
      <c r="G11" s="9" t="s">
        <v>64</v>
      </c>
      <c r="H11" s="10" t="s">
        <v>54</v>
      </c>
      <c r="K11" s="3" t="s">
        <v>68</v>
      </c>
      <c r="L11" s="56" t="s">
        <v>69</v>
      </c>
      <c r="M11" s="56" t="s">
        <v>70</v>
      </c>
    </row>
    <row r="12" spans="1:13" x14ac:dyDescent="0.25">
      <c r="B12" s="14"/>
      <c r="C12" s="15" t="s">
        <v>29</v>
      </c>
      <c r="D12" s="12"/>
      <c r="E12" s="12"/>
      <c r="F12" s="12"/>
      <c r="G12" s="12"/>
      <c r="H12" s="13"/>
    </row>
    <row r="13" spans="1:13" ht="31.5" x14ac:dyDescent="0.25">
      <c r="B13" s="16" t="s">
        <v>14</v>
      </c>
      <c r="C13" s="17" t="s">
        <v>43</v>
      </c>
      <c r="D13" s="58">
        <v>46</v>
      </c>
      <c r="E13" s="18">
        <f>ROUND($E$45/$D$38*D13,0)</f>
        <v>331</v>
      </c>
      <c r="F13" s="18">
        <f>ROUND($F$45/$D$38*D13,0)</f>
        <v>498</v>
      </c>
      <c r="G13" s="18">
        <f>11471/Skolām!$D$43*Pirmskolām!D13</f>
        <v>197.92423105776447</v>
      </c>
      <c r="H13" s="19">
        <f>SUM(E13:G13)</f>
        <v>1026.9242310577645</v>
      </c>
      <c r="K13" s="48">
        <f>E13+F13</f>
        <v>829</v>
      </c>
      <c r="L13" s="55">
        <f>E13/K13</f>
        <v>0.39927623642943305</v>
      </c>
      <c r="M13" s="57">
        <f>F13/K13</f>
        <v>0.60072376357056689</v>
      </c>
    </row>
    <row r="14" spans="1:13" x14ac:dyDescent="0.25">
      <c r="B14" s="16" t="s">
        <v>15</v>
      </c>
      <c r="C14" s="20" t="s">
        <v>44</v>
      </c>
      <c r="D14" s="58">
        <v>93</v>
      </c>
      <c r="E14" s="18">
        <f t="shared" ref="E14:E37" si="0">ROUND($E$45/$D$38*D14,0)</f>
        <v>670</v>
      </c>
      <c r="F14" s="18">
        <f t="shared" ref="F14:F37" si="1">ROUND($F$45/$D$38*D14,0)</f>
        <v>1006</v>
      </c>
      <c r="G14" s="18">
        <f>11471/Skolām!$D$43*Pirmskolām!D14</f>
        <v>400.1511627906977</v>
      </c>
      <c r="H14" s="19">
        <f t="shared" ref="H14:H38" si="2">SUM(E14:G14)</f>
        <v>2076.1511627906975</v>
      </c>
      <c r="K14" s="48">
        <f t="shared" ref="K14:K37" si="3">E14+F14</f>
        <v>1676</v>
      </c>
      <c r="L14" s="55">
        <f t="shared" ref="L14:L38" si="4">E14/K14</f>
        <v>0.3997613365155131</v>
      </c>
      <c r="M14" s="57">
        <f t="shared" ref="M14:M38" si="5">F14/K14</f>
        <v>0.60023866348448685</v>
      </c>
    </row>
    <row r="15" spans="1:13" x14ac:dyDescent="0.25">
      <c r="B15" s="16" t="s">
        <v>16</v>
      </c>
      <c r="C15" s="20" t="s">
        <v>45</v>
      </c>
      <c r="D15" s="58">
        <v>127</v>
      </c>
      <c r="E15" s="18">
        <f t="shared" si="0"/>
        <v>915</v>
      </c>
      <c r="F15" s="18">
        <f t="shared" si="1"/>
        <v>1374</v>
      </c>
      <c r="G15" s="18">
        <f>11471/Skolām!$D$43*Pirmskolām!D15</f>
        <v>546.44298574643665</v>
      </c>
      <c r="H15" s="19">
        <f t="shared" si="2"/>
        <v>2835.4429857464365</v>
      </c>
      <c r="K15" s="48">
        <f t="shared" si="3"/>
        <v>2289</v>
      </c>
      <c r="L15" s="55">
        <f t="shared" si="4"/>
        <v>0.39973787680209699</v>
      </c>
      <c r="M15" s="57">
        <f t="shared" si="5"/>
        <v>0.60026212319790306</v>
      </c>
    </row>
    <row r="16" spans="1:13" x14ac:dyDescent="0.25">
      <c r="B16" s="16"/>
      <c r="C16" s="21" t="s">
        <v>31</v>
      </c>
      <c r="D16" s="58"/>
      <c r="E16" s="18"/>
      <c r="F16" s="18"/>
      <c r="G16" s="18"/>
      <c r="H16" s="19"/>
      <c r="K16" s="48"/>
      <c r="L16" s="55"/>
      <c r="M16" s="57"/>
    </row>
    <row r="17" spans="2:13" x14ac:dyDescent="0.25">
      <c r="B17" s="16" t="s">
        <v>17</v>
      </c>
      <c r="C17" s="20" t="s">
        <v>46</v>
      </c>
      <c r="D17" s="58">
        <v>13</v>
      </c>
      <c r="E17" s="18">
        <f t="shared" si="0"/>
        <v>94</v>
      </c>
      <c r="F17" s="18">
        <f t="shared" si="1"/>
        <v>141</v>
      </c>
      <c r="G17" s="18">
        <f>11471/Skolām!$D$43*Pirmskolām!D17</f>
        <v>55.935108777194301</v>
      </c>
      <c r="H17" s="19">
        <f t="shared" si="2"/>
        <v>290.93510877719427</v>
      </c>
      <c r="K17" s="48">
        <f t="shared" si="3"/>
        <v>235</v>
      </c>
      <c r="L17" s="55">
        <f t="shared" si="4"/>
        <v>0.4</v>
      </c>
      <c r="M17" s="57">
        <f t="shared" si="5"/>
        <v>0.6</v>
      </c>
    </row>
    <row r="18" spans="2:13" x14ac:dyDescent="0.25">
      <c r="B18" s="16"/>
      <c r="C18" s="21" t="s">
        <v>47</v>
      </c>
      <c r="D18" s="58"/>
      <c r="E18" s="18"/>
      <c r="F18" s="18"/>
      <c r="G18" s="18"/>
      <c r="H18" s="19"/>
      <c r="K18" s="48"/>
      <c r="L18" s="55"/>
      <c r="M18" s="57"/>
    </row>
    <row r="19" spans="2:13" x14ac:dyDescent="0.25">
      <c r="B19" s="16" t="s">
        <v>18</v>
      </c>
      <c r="C19" s="20" t="s">
        <v>1</v>
      </c>
      <c r="D19" s="58">
        <v>21</v>
      </c>
      <c r="E19" s="18">
        <f t="shared" si="0"/>
        <v>151</v>
      </c>
      <c r="F19" s="18">
        <f t="shared" si="1"/>
        <v>227</v>
      </c>
      <c r="G19" s="18">
        <f>11471/Skolām!$D$43*Pirmskolām!D19</f>
        <v>90.356714178544649</v>
      </c>
      <c r="H19" s="19">
        <f t="shared" si="2"/>
        <v>468.35671417854462</v>
      </c>
      <c r="K19" s="48">
        <f t="shared" si="3"/>
        <v>378</v>
      </c>
      <c r="L19" s="55">
        <f t="shared" si="4"/>
        <v>0.39947089947089948</v>
      </c>
      <c r="M19" s="57">
        <f t="shared" si="5"/>
        <v>0.60052910052910058</v>
      </c>
    </row>
    <row r="20" spans="2:13" x14ac:dyDescent="0.25">
      <c r="B20" s="16"/>
      <c r="C20" s="22" t="s">
        <v>33</v>
      </c>
      <c r="D20" s="58"/>
      <c r="E20" s="18"/>
      <c r="F20" s="18"/>
      <c r="G20" s="18"/>
      <c r="H20" s="19"/>
      <c r="K20" s="48"/>
      <c r="L20" s="55"/>
      <c r="M20" s="57"/>
    </row>
    <row r="21" spans="2:13" x14ac:dyDescent="0.25">
      <c r="B21" s="16" t="s">
        <v>19</v>
      </c>
      <c r="C21" s="20" t="s">
        <v>48</v>
      </c>
      <c r="D21" s="58">
        <v>38</v>
      </c>
      <c r="E21" s="18">
        <f t="shared" si="0"/>
        <v>274</v>
      </c>
      <c r="F21" s="18">
        <f t="shared" si="1"/>
        <v>411</v>
      </c>
      <c r="G21" s="18">
        <f>11471/Skolām!$D$43*Pirmskolām!D21</f>
        <v>163.50262565641412</v>
      </c>
      <c r="H21" s="19">
        <f t="shared" si="2"/>
        <v>848.50262565641412</v>
      </c>
      <c r="K21" s="48">
        <f t="shared" si="3"/>
        <v>685</v>
      </c>
      <c r="L21" s="55">
        <f t="shared" si="4"/>
        <v>0.4</v>
      </c>
      <c r="M21" s="57">
        <f t="shared" si="5"/>
        <v>0.6</v>
      </c>
    </row>
    <row r="22" spans="2:13" x14ac:dyDescent="0.25">
      <c r="B22" s="16"/>
      <c r="C22" s="22" t="s">
        <v>49</v>
      </c>
      <c r="D22" s="58"/>
      <c r="E22" s="18"/>
      <c r="F22" s="18"/>
      <c r="G22" s="18"/>
      <c r="H22" s="19"/>
      <c r="K22" s="48"/>
      <c r="L22" s="55"/>
      <c r="M22" s="57"/>
    </row>
    <row r="23" spans="2:13" x14ac:dyDescent="0.25">
      <c r="B23" s="16" t="s">
        <v>20</v>
      </c>
      <c r="C23" s="20" t="s">
        <v>50</v>
      </c>
      <c r="D23" s="58">
        <v>16</v>
      </c>
      <c r="E23" s="18">
        <f t="shared" si="0"/>
        <v>115</v>
      </c>
      <c r="F23" s="18">
        <f t="shared" si="1"/>
        <v>173</v>
      </c>
      <c r="G23" s="18">
        <f>11471/Skolām!$D$43*Pirmskolām!D23</f>
        <v>68.843210802700682</v>
      </c>
      <c r="H23" s="19">
        <f t="shared" si="2"/>
        <v>356.8432108027007</v>
      </c>
      <c r="K23" s="48">
        <f t="shared" si="3"/>
        <v>288</v>
      </c>
      <c r="L23" s="55">
        <f t="shared" si="4"/>
        <v>0.39930555555555558</v>
      </c>
      <c r="M23" s="57">
        <f t="shared" si="5"/>
        <v>0.60069444444444442</v>
      </c>
    </row>
    <row r="24" spans="2:13" x14ac:dyDescent="0.25">
      <c r="B24" s="16"/>
      <c r="C24" s="22" t="s">
        <v>35</v>
      </c>
      <c r="D24" s="58"/>
      <c r="E24" s="18"/>
      <c r="F24" s="18"/>
      <c r="G24" s="18"/>
      <c r="H24" s="19"/>
      <c r="K24" s="48"/>
      <c r="L24" s="55"/>
      <c r="M24" s="57"/>
    </row>
    <row r="25" spans="2:13" ht="31.5" customHeight="1" x14ac:dyDescent="0.25">
      <c r="B25" s="16" t="s">
        <v>21</v>
      </c>
      <c r="C25" s="17" t="s">
        <v>51</v>
      </c>
      <c r="D25" s="58">
        <v>36</v>
      </c>
      <c r="E25" s="18">
        <f t="shared" si="0"/>
        <v>259</v>
      </c>
      <c r="F25" s="18">
        <f t="shared" si="1"/>
        <v>390</v>
      </c>
      <c r="G25" s="18">
        <f>11471/Skolām!$D$43*Pirmskolām!D25</f>
        <v>154.89722430607654</v>
      </c>
      <c r="H25" s="19">
        <f t="shared" si="2"/>
        <v>803.89722430607651</v>
      </c>
      <c r="K25" s="48">
        <f t="shared" si="3"/>
        <v>649</v>
      </c>
      <c r="L25" s="55">
        <f t="shared" si="4"/>
        <v>0.39907550077041604</v>
      </c>
      <c r="M25" s="57">
        <f t="shared" si="5"/>
        <v>0.60092449922958402</v>
      </c>
    </row>
    <row r="26" spans="2:13" x14ac:dyDescent="0.25">
      <c r="B26" s="16"/>
      <c r="C26" s="22" t="s">
        <v>36</v>
      </c>
      <c r="D26" s="58"/>
      <c r="E26" s="18"/>
      <c r="F26" s="18"/>
      <c r="G26" s="18"/>
      <c r="H26" s="19"/>
      <c r="K26" s="48">
        <f t="shared" si="3"/>
        <v>0</v>
      </c>
      <c r="L26" s="55"/>
      <c r="M26" s="57"/>
    </row>
    <row r="27" spans="2:13" x14ac:dyDescent="0.25">
      <c r="B27" s="16" t="s">
        <v>22</v>
      </c>
      <c r="C27" s="20" t="s">
        <v>7</v>
      </c>
      <c r="D27" s="58">
        <v>9</v>
      </c>
      <c r="E27" s="18">
        <f t="shared" si="0"/>
        <v>65</v>
      </c>
      <c r="F27" s="18">
        <f t="shared" si="1"/>
        <v>97</v>
      </c>
      <c r="G27" s="18">
        <f>11471/Skolām!$D$43*Pirmskolām!D27</f>
        <v>38.724306076519134</v>
      </c>
      <c r="H27" s="19">
        <f t="shared" si="2"/>
        <v>200.72430607651913</v>
      </c>
      <c r="K27" s="48">
        <f t="shared" si="3"/>
        <v>162</v>
      </c>
      <c r="L27" s="55">
        <f t="shared" si="4"/>
        <v>0.40123456790123457</v>
      </c>
      <c r="M27" s="57">
        <f t="shared" si="5"/>
        <v>0.59876543209876543</v>
      </c>
    </row>
    <row r="28" spans="2:13" x14ac:dyDescent="0.25">
      <c r="B28" s="16"/>
      <c r="C28" s="22" t="s">
        <v>37</v>
      </c>
      <c r="D28" s="58"/>
      <c r="E28" s="18"/>
      <c r="F28" s="18"/>
      <c r="G28" s="18"/>
      <c r="H28" s="19"/>
      <c r="K28" s="48"/>
      <c r="L28" s="55"/>
      <c r="M28" s="57"/>
    </row>
    <row r="29" spans="2:13" x14ac:dyDescent="0.25">
      <c r="B29" s="16" t="s">
        <v>23</v>
      </c>
      <c r="C29" s="20" t="s">
        <v>8</v>
      </c>
      <c r="D29" s="58">
        <v>23</v>
      </c>
      <c r="E29" s="18">
        <f t="shared" si="0"/>
        <v>166</v>
      </c>
      <c r="F29" s="18">
        <f t="shared" si="1"/>
        <v>249</v>
      </c>
      <c r="G29" s="18">
        <f>11471/Skolām!$D$43*Pirmskolām!D29</f>
        <v>98.962115528882237</v>
      </c>
      <c r="H29" s="19">
        <f t="shared" si="2"/>
        <v>513.96211552888224</v>
      </c>
      <c r="K29" s="48">
        <f t="shared" si="3"/>
        <v>415</v>
      </c>
      <c r="L29" s="55">
        <f t="shared" si="4"/>
        <v>0.4</v>
      </c>
      <c r="M29" s="57">
        <f t="shared" si="5"/>
        <v>0.6</v>
      </c>
    </row>
    <row r="30" spans="2:13" x14ac:dyDescent="0.25">
      <c r="B30" s="16"/>
      <c r="C30" s="22" t="s">
        <v>30</v>
      </c>
      <c r="D30" s="58"/>
      <c r="E30" s="18"/>
      <c r="F30" s="18"/>
      <c r="G30" s="18"/>
      <c r="H30" s="19"/>
      <c r="K30" s="48"/>
      <c r="L30" s="55"/>
      <c r="M30" s="57"/>
    </row>
    <row r="31" spans="2:13" ht="31.5" x14ac:dyDescent="0.25">
      <c r="B31" s="16" t="s">
        <v>24</v>
      </c>
      <c r="C31" s="17" t="s">
        <v>52</v>
      </c>
      <c r="D31" s="58">
        <v>28</v>
      </c>
      <c r="E31" s="18">
        <f t="shared" si="0"/>
        <v>202</v>
      </c>
      <c r="F31" s="18">
        <f t="shared" si="1"/>
        <v>303</v>
      </c>
      <c r="G31" s="18">
        <f>11471/Skolām!$D$43*Pirmskolām!D31</f>
        <v>120.47561890472619</v>
      </c>
      <c r="H31" s="19">
        <f t="shared" si="2"/>
        <v>625.47561890472616</v>
      </c>
      <c r="K31" s="48">
        <f t="shared" si="3"/>
        <v>505</v>
      </c>
      <c r="L31" s="55">
        <f t="shared" si="4"/>
        <v>0.4</v>
      </c>
      <c r="M31" s="57">
        <f t="shared" si="5"/>
        <v>0.6</v>
      </c>
    </row>
    <row r="32" spans="2:13" x14ac:dyDescent="0.25">
      <c r="B32" s="16"/>
      <c r="C32" s="22" t="s">
        <v>39</v>
      </c>
      <c r="D32" s="58"/>
      <c r="E32" s="18"/>
      <c r="F32" s="18"/>
      <c r="G32" s="18"/>
      <c r="H32" s="19"/>
      <c r="K32" s="48"/>
      <c r="L32" s="55"/>
      <c r="M32" s="57"/>
    </row>
    <row r="33" spans="2:13" x14ac:dyDescent="0.25">
      <c r="B33" s="16" t="s">
        <v>25</v>
      </c>
      <c r="C33" s="20" t="s">
        <v>53</v>
      </c>
      <c r="D33" s="58">
        <v>53</v>
      </c>
      <c r="E33" s="18">
        <f t="shared" si="0"/>
        <v>382</v>
      </c>
      <c r="F33" s="18">
        <f t="shared" si="1"/>
        <v>574</v>
      </c>
      <c r="G33" s="18">
        <f>11471/Skolām!$D$43*Pirmskolām!D33</f>
        <v>228.04313578394601</v>
      </c>
      <c r="H33" s="19">
        <f t="shared" si="2"/>
        <v>1184.0431357839461</v>
      </c>
      <c r="K33" s="48">
        <f t="shared" si="3"/>
        <v>956</v>
      </c>
      <c r="L33" s="55">
        <f t="shared" si="4"/>
        <v>0.39958158995815901</v>
      </c>
      <c r="M33" s="57">
        <f t="shared" si="5"/>
        <v>0.60041841004184104</v>
      </c>
    </row>
    <row r="34" spans="2:13" x14ac:dyDescent="0.25">
      <c r="B34" s="16"/>
      <c r="C34" s="22" t="s">
        <v>38</v>
      </c>
      <c r="D34" s="58"/>
      <c r="E34" s="18"/>
      <c r="F34" s="18"/>
      <c r="G34" s="18"/>
      <c r="H34" s="19"/>
      <c r="K34" s="48"/>
      <c r="L34" s="55"/>
      <c r="M34" s="57"/>
    </row>
    <row r="35" spans="2:13" x14ac:dyDescent="0.25">
      <c r="B35" s="16" t="s">
        <v>27</v>
      </c>
      <c r="C35" s="20" t="s">
        <v>3</v>
      </c>
      <c r="D35" s="58">
        <v>11</v>
      </c>
      <c r="E35" s="18">
        <f t="shared" si="0"/>
        <v>79</v>
      </c>
      <c r="F35" s="18">
        <f t="shared" si="1"/>
        <v>119</v>
      </c>
      <c r="G35" s="18">
        <f>11471/Skolām!$D$43*Pirmskolām!D35</f>
        <v>47.329707426856721</v>
      </c>
      <c r="H35" s="19">
        <f t="shared" si="2"/>
        <v>245.32970742685671</v>
      </c>
      <c r="K35" s="48">
        <f t="shared" si="3"/>
        <v>198</v>
      </c>
      <c r="L35" s="55">
        <f t="shared" si="4"/>
        <v>0.39898989898989901</v>
      </c>
      <c r="M35" s="57">
        <f t="shared" si="5"/>
        <v>0.60101010101010099</v>
      </c>
    </row>
    <row r="36" spans="2:13" x14ac:dyDescent="0.25">
      <c r="B36" s="16"/>
      <c r="C36" s="22" t="s">
        <v>40</v>
      </c>
      <c r="D36" s="58"/>
      <c r="E36" s="18"/>
      <c r="F36" s="18"/>
      <c r="G36" s="18"/>
      <c r="H36" s="19"/>
      <c r="K36" s="48"/>
      <c r="L36" s="55"/>
      <c r="M36" s="57"/>
    </row>
    <row r="37" spans="2:13" x14ac:dyDescent="0.25">
      <c r="B37" s="16" t="s">
        <v>28</v>
      </c>
      <c r="C37" s="20" t="s">
        <v>10</v>
      </c>
      <c r="D37" s="58">
        <v>11</v>
      </c>
      <c r="E37" s="18">
        <f t="shared" si="0"/>
        <v>79</v>
      </c>
      <c r="F37" s="18">
        <f t="shared" si="1"/>
        <v>119</v>
      </c>
      <c r="G37" s="18">
        <f>11471/Skolām!$D$43*Pirmskolām!D37</f>
        <v>47.329707426856721</v>
      </c>
      <c r="H37" s="19">
        <f t="shared" si="2"/>
        <v>245.32970742685671</v>
      </c>
      <c r="K37" s="48">
        <f t="shared" si="3"/>
        <v>198</v>
      </c>
      <c r="L37" s="55">
        <f t="shared" si="4"/>
        <v>0.39898989898989901</v>
      </c>
      <c r="M37" s="57">
        <f t="shared" si="5"/>
        <v>0.60101010101010099</v>
      </c>
    </row>
    <row r="38" spans="2:13" x14ac:dyDescent="0.25">
      <c r="B38" s="23"/>
      <c r="C38" s="24" t="s">
        <v>11</v>
      </c>
      <c r="D38" s="25">
        <f>SUM(D13:D37)</f>
        <v>525</v>
      </c>
      <c r="E38" s="25">
        <f>ROUND(SUM(E13:E37),0)</f>
        <v>3782</v>
      </c>
      <c r="F38" s="25">
        <f t="shared" ref="F38" si="6">SUM(F13:F37)</f>
        <v>5681</v>
      </c>
      <c r="G38" s="25">
        <f>ROUND(SUM(G13:G37),0)</f>
        <v>2259</v>
      </c>
      <c r="H38" s="19">
        <f t="shared" si="2"/>
        <v>11722</v>
      </c>
      <c r="K38" s="48">
        <f>SUM(K13:K37)</f>
        <v>9463</v>
      </c>
      <c r="L38" s="55">
        <f t="shared" si="4"/>
        <v>0.39966184085385187</v>
      </c>
      <c r="M38" s="57">
        <f t="shared" si="5"/>
        <v>0.60033815914614819</v>
      </c>
    </row>
    <row r="39" spans="2:13" x14ac:dyDescent="0.25">
      <c r="B39" s="5"/>
      <c r="C39" s="26"/>
      <c r="E39" s="27"/>
      <c r="F39" s="28"/>
      <c r="G39" s="28"/>
      <c r="H39" s="28"/>
    </row>
    <row r="40" spans="2:13" x14ac:dyDescent="0.25">
      <c r="C40" s="29"/>
      <c r="D40" s="28"/>
      <c r="E40" s="30"/>
    </row>
    <row r="41" spans="2:13" x14ac:dyDescent="0.25">
      <c r="C41" s="29" t="s">
        <v>60</v>
      </c>
    </row>
    <row r="42" spans="2:13" x14ac:dyDescent="0.25">
      <c r="C42" s="31"/>
    </row>
    <row r="45" spans="2:13" hidden="1" x14ac:dyDescent="0.25">
      <c r="E45" s="48">
        <f>23090-Skolām!E37</f>
        <v>3782</v>
      </c>
      <c r="F45" s="48">
        <f>24989-Skolām!F37</f>
        <v>5681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Skolām</vt:lpstr>
      <vt:lpstr>Pirmskolām</vt:lpstr>
    </vt:vector>
  </TitlesOfParts>
  <Company>Padome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Augusts</dc:creator>
  <cp:lastModifiedBy>LindaV</cp:lastModifiedBy>
  <cp:lastPrinted>2021-05-10T14:48:18Z</cp:lastPrinted>
  <dcterms:created xsi:type="dcterms:W3CDTF">2012-10-24T08:32:55Z</dcterms:created>
  <dcterms:modified xsi:type="dcterms:W3CDTF">2021-05-19T12:52:32Z</dcterms:modified>
</cp:coreProperties>
</file>